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<sst xmlns="http://schemas.openxmlformats.org/spreadsheetml/2006/main" count="119" uniqueCount="93">
  <si>
    <t>date</t>
  </si>
  <si>
    <t>heure</t>
  </si>
  <si>
    <t>permanent</t>
  </si>
  <si>
    <t>50% et éco</t>
  </si>
  <si>
    <t>Observations</t>
  </si>
  <si>
    <t>temps</t>
  </si>
  <si>
    <t>écoulé</t>
  </si>
  <si>
    <t>compteurs (en cycles)</t>
  </si>
  <si>
    <t>1 cycle = 1/2h pour permanent et 1/4h pour 50%</t>
  </si>
  <si>
    <t>cycles</t>
  </si>
  <si>
    <t>corresp.</t>
  </si>
  <si>
    <t>2 impulsions de trop (sur les 3 cpt)</t>
  </si>
  <si>
    <t>encore 2 impulsions de trop (sur les 3 cpt)</t>
  </si>
  <si>
    <t>encore 1 impulsion de trop (sur les 3 cpt)</t>
  </si>
  <si>
    <t>1 impulsion de trop (sur cpt permanent)</t>
  </si>
  <si>
    <t>erreurs cumulées</t>
  </si>
  <si>
    <t>(cpt1)</t>
  </si>
  <si>
    <t>(cpt2)</t>
  </si>
  <si>
    <t>(cpt3)</t>
  </si>
  <si>
    <t>cpt1</t>
  </si>
  <si>
    <t>cpt2</t>
  </si>
  <si>
    <t>cpt3</t>
  </si>
  <si>
    <t>2 imp de trop (cpt2 et cpt3) 1 imp de trop (cpt1)</t>
  </si>
  <si>
    <t>3 imp de trop (cpt1 et cpt2) 4 imp de trop (cpt3)</t>
  </si>
  <si>
    <t>2 imp de trop (cpt1 et cpt3) 1 imp de trop (cpt2)</t>
  </si>
  <si>
    <t>22/11/07</t>
  </si>
  <si>
    <t>23/11/07</t>
  </si>
  <si>
    <t>24/11/07</t>
  </si>
  <si>
    <t>25/11/07</t>
  </si>
  <si>
    <t>26/11/07</t>
  </si>
  <si>
    <t>27/11/07</t>
  </si>
  <si>
    <t>28/11/07</t>
  </si>
  <si>
    <t>29/11/07</t>
  </si>
  <si>
    <t>30/11/07</t>
  </si>
  <si>
    <t>1/12/07</t>
  </si>
  <si>
    <t>2/12/07</t>
  </si>
  <si>
    <t>3/12/07</t>
  </si>
  <si>
    <t>4/12/07</t>
  </si>
  <si>
    <t>5/12/07</t>
  </si>
  <si>
    <t>7:30</t>
  </si>
  <si>
    <t>18:00</t>
  </si>
  <si>
    <t>17:30</t>
  </si>
  <si>
    <t>20:30</t>
  </si>
  <si>
    <t>6/12/07</t>
  </si>
  <si>
    <t>14:00</t>
  </si>
  <si>
    <t>7/12/07</t>
  </si>
  <si>
    <t>9/12/07</t>
  </si>
  <si>
    <t>11:00</t>
  </si>
  <si>
    <t>+3 sur cpt1 +2 sur cpt2 +4 sur cpt3</t>
  </si>
  <si>
    <t>10/12/07</t>
  </si>
  <si>
    <t>+1 sur les 3 cpt</t>
  </si>
  <si>
    <t>11/12/07</t>
  </si>
  <si>
    <t>22:00</t>
  </si>
  <si>
    <t>12/12/07</t>
  </si>
  <si>
    <t>+4 sur les 3 cpt</t>
  </si>
  <si>
    <t>13/12/07</t>
  </si>
  <si>
    <t>20:00</t>
  </si>
  <si>
    <t>+4 sur cpt2 et cpt3, +5 sur cpt1</t>
  </si>
  <si>
    <t>14/12/07</t>
  </si>
  <si>
    <t>15/12/07</t>
  </si>
  <si>
    <t>21:30</t>
  </si>
  <si>
    <t>17/12/07</t>
  </si>
  <si>
    <t>11:30</t>
  </si>
  <si>
    <t>+2 sur cpt1 et cpt2 +3 sur cpt3</t>
  </si>
  <si>
    <t>18/12/07</t>
  </si>
  <si>
    <t>19:30</t>
  </si>
  <si>
    <t>19/12/07</t>
  </si>
  <si>
    <t>18:30</t>
  </si>
  <si>
    <t>20/12/07</t>
  </si>
  <si>
    <t>8:00</t>
  </si>
  <si>
    <t>+1 sur cpt1 et cpt2</t>
  </si>
  <si>
    <t>coupure filament L3 !!      (659 heures)</t>
  </si>
  <si>
    <t>durée</t>
  </si>
  <si>
    <t>L1 et L2</t>
  </si>
  <si>
    <t>21/12/07</t>
  </si>
  <si>
    <t>+4 sur cpt1 et +3 sur cpt2</t>
  </si>
  <si>
    <t>22/12/07</t>
  </si>
  <si>
    <t>+2 sur cpt1 et +3 sur cpt2</t>
  </si>
  <si>
    <t>23/12/07</t>
  </si>
  <si>
    <t>21:00</t>
  </si>
  <si>
    <t>26/12/07</t>
  </si>
  <si>
    <t>9:30</t>
  </si>
  <si>
    <t>27/12/07</t>
  </si>
  <si>
    <t>+2 sur cpt1 et cpt2</t>
  </si>
  <si>
    <t>30/12/07</t>
  </si>
  <si>
    <t>24/05/08</t>
  </si>
  <si>
    <t>15/02/08</t>
  </si>
  <si>
    <t>13:30</t>
  </si>
  <si>
    <t>coupure filament L1 !!      (1023 heures)</t>
  </si>
  <si>
    <t>la lampe L2 est increvable !    (2210 heures)</t>
  </si>
  <si>
    <t>10:30</t>
  </si>
  <si>
    <t>coupure filament L2 !!      (2297 heures)</t>
  </si>
  <si>
    <t>31/05/08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</si>
</sst>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h:mm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9" fontId="0" fillId="4" borderId="12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1" fillId="5" borderId="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1" fillId="6" borderId="5" xfId="0" applyNumberFormat="1" applyFont="1" applyFill="1" applyBorder="1" applyAlignment="1">
      <alignment horizontal="center"/>
    </xf>
    <xf numFmtId="49" fontId="1" fillId="7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2" fillId="8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20" fontId="0" fillId="2" borderId="21" xfId="0" applyNumberForma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center"/>
    </xf>
    <xf numFmtId="164" fontId="1" fillId="9" borderId="23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" fontId="1" fillId="10" borderId="24" xfId="0" applyNumberFormat="1" applyFont="1" applyFill="1" applyBorder="1" applyAlignment="1">
      <alignment horizontal="center"/>
    </xf>
    <xf numFmtId="1" fontId="1" fillId="10" borderId="25" xfId="0" applyNumberFormat="1" applyFont="1" applyFill="1" applyBorder="1" applyAlignment="1">
      <alignment horizontal="center"/>
    </xf>
    <xf numFmtId="1" fontId="1" fillId="10" borderId="26" xfId="0" applyNumberFormat="1" applyFont="1" applyFill="1" applyBorder="1" applyAlignment="1">
      <alignment horizontal="center"/>
    </xf>
    <xf numFmtId="1" fontId="1" fillId="10" borderId="5" xfId="0" applyNumberFormat="1" applyFont="1" applyFill="1" applyBorder="1" applyAlignment="1">
      <alignment horizontal="center"/>
    </xf>
    <xf numFmtId="1" fontId="1" fillId="10" borderId="27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49" fontId="1" fillId="6" borderId="6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10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2"/>
  <sheetViews>
    <sheetView tabSelected="1" workbookViewId="0" topLeftCell="A16">
      <selection activeCell="K45" sqref="K45"/>
    </sheetView>
  </sheetViews>
  <sheetFormatPr defaultColWidth="11.421875" defaultRowHeight="12.75"/>
  <cols>
    <col min="1" max="1" width="1.7109375" style="0" customWidth="1"/>
    <col min="2" max="2" width="8.7109375" style="1" customWidth="1"/>
    <col min="3" max="3" width="7.140625" style="1" customWidth="1"/>
    <col min="4" max="4" width="13.140625" style="39" hidden="1" customWidth="1"/>
    <col min="5" max="5" width="13.7109375" style="1" hidden="1" customWidth="1"/>
    <col min="6" max="7" width="7.57421875" style="2" customWidth="1"/>
    <col min="8" max="8" width="7.57421875" style="3" customWidth="1"/>
    <col min="9" max="11" width="10.421875" style="0" customWidth="1"/>
    <col min="12" max="12" width="1.28515625" style="0" customWidth="1"/>
    <col min="13" max="14" width="5.7109375" style="0" customWidth="1"/>
    <col min="15" max="15" width="5.8515625" style="0" customWidth="1"/>
    <col min="16" max="16" width="1.28515625" style="0" customWidth="1"/>
    <col min="17" max="17" width="45.28125" style="44" customWidth="1"/>
  </cols>
  <sheetData>
    <row r="2" ht="13.5" thickBot="1"/>
    <row r="3" spans="2:17" ht="12.75">
      <c r="B3" s="4" t="s">
        <v>0</v>
      </c>
      <c r="C3" s="5" t="s">
        <v>1</v>
      </c>
      <c r="D3" s="40"/>
      <c r="E3" s="36"/>
      <c r="F3" s="9" t="s">
        <v>5</v>
      </c>
      <c r="G3" s="60" t="s">
        <v>72</v>
      </c>
      <c r="H3" s="63" t="s">
        <v>9</v>
      </c>
      <c r="I3" s="17" t="s">
        <v>7</v>
      </c>
      <c r="J3" s="18"/>
      <c r="K3" s="19"/>
      <c r="M3" s="26" t="s">
        <v>15</v>
      </c>
      <c r="N3" s="27"/>
      <c r="O3" s="28"/>
      <c r="Q3" s="45" t="s">
        <v>4</v>
      </c>
    </row>
    <row r="4" spans="2:17" ht="12.75">
      <c r="B4" s="14"/>
      <c r="C4" s="15"/>
      <c r="D4" s="41"/>
      <c r="E4" s="37"/>
      <c r="F4" s="16" t="s">
        <v>6</v>
      </c>
      <c r="G4" s="61" t="s">
        <v>73</v>
      </c>
      <c r="H4" s="64" t="s">
        <v>10</v>
      </c>
      <c r="I4" s="21" t="s">
        <v>3</v>
      </c>
      <c r="J4" s="20">
        <v>0.5</v>
      </c>
      <c r="K4" s="22" t="s">
        <v>2</v>
      </c>
      <c r="M4" s="29"/>
      <c r="N4" s="30"/>
      <c r="O4" s="31"/>
      <c r="Q4" s="46"/>
    </row>
    <row r="5" spans="2:17" ht="13.5" thickBot="1">
      <c r="B5" s="6"/>
      <c r="C5" s="7"/>
      <c r="D5" s="42"/>
      <c r="E5" s="38"/>
      <c r="F5" s="10"/>
      <c r="G5" s="62"/>
      <c r="H5" s="65"/>
      <c r="I5" s="23" t="s">
        <v>16</v>
      </c>
      <c r="J5" s="24" t="s">
        <v>17</v>
      </c>
      <c r="K5" s="25" t="s">
        <v>18</v>
      </c>
      <c r="M5" s="32" t="s">
        <v>19</v>
      </c>
      <c r="N5" s="33" t="s">
        <v>20</v>
      </c>
      <c r="O5" s="34" t="s">
        <v>21</v>
      </c>
      <c r="P5" s="1"/>
      <c r="Q5" s="47"/>
    </row>
    <row r="6" spans="2:17" ht="12.75">
      <c r="B6" s="51" t="s">
        <v>25</v>
      </c>
      <c r="C6" s="51" t="s">
        <v>39</v>
      </c>
      <c r="D6" s="43">
        <f>DATEVALUE(B6)</f>
        <v>39408</v>
      </c>
      <c r="E6" s="8">
        <f>TIMEVALUE(C6)</f>
        <v>0.3125</v>
      </c>
      <c r="F6" s="11">
        <f>24*(D6-39408+E6-0.3125)</f>
        <v>0</v>
      </c>
      <c r="G6" s="11">
        <f>F6/2</f>
        <v>0</v>
      </c>
      <c r="H6" s="66">
        <f>2*F6</f>
        <v>0</v>
      </c>
      <c r="I6" s="12">
        <v>0</v>
      </c>
      <c r="J6" s="12">
        <v>0</v>
      </c>
      <c r="K6" s="12">
        <v>0</v>
      </c>
      <c r="M6" s="35">
        <f>I6-H6</f>
        <v>0</v>
      </c>
      <c r="N6" s="35">
        <f>J6-H6</f>
        <v>0</v>
      </c>
      <c r="O6" s="35">
        <f>K6-H6</f>
        <v>0</v>
      </c>
      <c r="Q6" s="48" t="s">
        <v>8</v>
      </c>
    </row>
    <row r="7" spans="2:17" ht="12.75">
      <c r="B7" s="52" t="s">
        <v>25</v>
      </c>
      <c r="C7" s="52" t="s">
        <v>40</v>
      </c>
      <c r="D7" s="43">
        <f aca="true" t="shared" si="0" ref="D7:D20">DATEVALUE(B7)</f>
        <v>39408</v>
      </c>
      <c r="E7" s="8">
        <f aca="true" t="shared" si="1" ref="E7:E20">TIMEVALUE(C7)</f>
        <v>0.75</v>
      </c>
      <c r="F7" s="11">
        <f>24*(D7-39408+E7-0.3125)</f>
        <v>10.5</v>
      </c>
      <c r="G7" s="11">
        <f aca="true" t="shared" si="2" ref="G7:G42">F7/2</f>
        <v>5.25</v>
      </c>
      <c r="H7" s="66">
        <f>2*F7</f>
        <v>21</v>
      </c>
      <c r="I7" s="13">
        <v>23</v>
      </c>
      <c r="J7" s="13">
        <v>23</v>
      </c>
      <c r="K7" s="13">
        <v>23</v>
      </c>
      <c r="M7" s="35">
        <f aca="true" t="shared" si="3" ref="M7:M18">I7-H7</f>
        <v>2</v>
      </c>
      <c r="N7" s="35">
        <f aca="true" t="shared" si="4" ref="N7:N18">J7-H7</f>
        <v>2</v>
      </c>
      <c r="O7" s="35">
        <f aca="true" t="shared" si="5" ref="O7:O18">K7-H7</f>
        <v>2</v>
      </c>
      <c r="Q7" s="49" t="s">
        <v>11</v>
      </c>
    </row>
    <row r="8" spans="2:17" ht="12.75">
      <c r="B8" s="52" t="s">
        <v>26</v>
      </c>
      <c r="C8" s="52" t="s">
        <v>40</v>
      </c>
      <c r="D8" s="43">
        <f t="shared" si="0"/>
        <v>39409</v>
      </c>
      <c r="E8" s="8">
        <f t="shared" si="1"/>
        <v>0.75</v>
      </c>
      <c r="F8" s="11">
        <f>24*(D8-39408+E8-0.3125)</f>
        <v>34.5</v>
      </c>
      <c r="G8" s="11">
        <f t="shared" si="2"/>
        <v>17.25</v>
      </c>
      <c r="H8" s="66">
        <f>2*F8</f>
        <v>69</v>
      </c>
      <c r="I8" s="13">
        <v>73</v>
      </c>
      <c r="J8" s="13">
        <v>73</v>
      </c>
      <c r="K8" s="13">
        <v>73</v>
      </c>
      <c r="M8" s="35">
        <f t="shared" si="3"/>
        <v>4</v>
      </c>
      <c r="N8" s="35">
        <f t="shared" si="4"/>
        <v>4</v>
      </c>
      <c r="O8" s="35">
        <f t="shared" si="5"/>
        <v>4</v>
      </c>
      <c r="Q8" s="49" t="s">
        <v>12</v>
      </c>
    </row>
    <row r="9" spans="2:17" ht="12.75">
      <c r="B9" s="52" t="s">
        <v>27</v>
      </c>
      <c r="C9" s="52" t="s">
        <v>40</v>
      </c>
      <c r="D9" s="43">
        <f t="shared" si="0"/>
        <v>39410</v>
      </c>
      <c r="E9" s="8">
        <f t="shared" si="1"/>
        <v>0.75</v>
      </c>
      <c r="F9" s="11">
        <f aca="true" t="shared" si="6" ref="F9:F20">24*(D9-39408+E9-0.3125)</f>
        <v>58.5</v>
      </c>
      <c r="G9" s="11">
        <f t="shared" si="2"/>
        <v>29.25</v>
      </c>
      <c r="H9" s="66">
        <f aca="true" t="shared" si="7" ref="H9:H33">2*F9</f>
        <v>117</v>
      </c>
      <c r="I9" s="13">
        <v>122</v>
      </c>
      <c r="J9" s="13">
        <v>122</v>
      </c>
      <c r="K9" s="13">
        <v>122</v>
      </c>
      <c r="M9" s="35">
        <f t="shared" si="3"/>
        <v>5</v>
      </c>
      <c r="N9" s="35">
        <f t="shared" si="4"/>
        <v>5</v>
      </c>
      <c r="O9" s="35">
        <f t="shared" si="5"/>
        <v>5</v>
      </c>
      <c r="Q9" s="49" t="s">
        <v>13</v>
      </c>
    </row>
    <row r="10" spans="2:17" ht="12.75">
      <c r="B10" s="52" t="s">
        <v>28</v>
      </c>
      <c r="C10" s="52" t="s">
        <v>40</v>
      </c>
      <c r="D10" s="43">
        <f t="shared" si="0"/>
        <v>39411</v>
      </c>
      <c r="E10" s="8">
        <f t="shared" si="1"/>
        <v>0.75</v>
      </c>
      <c r="F10" s="11">
        <f t="shared" si="6"/>
        <v>82.5</v>
      </c>
      <c r="G10" s="11">
        <f t="shared" si="2"/>
        <v>41.25</v>
      </c>
      <c r="H10" s="66">
        <f t="shared" si="7"/>
        <v>165</v>
      </c>
      <c r="I10" s="13">
        <v>170</v>
      </c>
      <c r="J10" s="13">
        <v>170</v>
      </c>
      <c r="K10" s="13">
        <v>170</v>
      </c>
      <c r="M10" s="35">
        <f t="shared" si="3"/>
        <v>5</v>
      </c>
      <c r="N10" s="35">
        <f t="shared" si="4"/>
        <v>5</v>
      </c>
      <c r="O10" s="35">
        <f t="shared" si="5"/>
        <v>5</v>
      </c>
      <c r="Q10" s="50"/>
    </row>
    <row r="11" spans="2:17" ht="12.75">
      <c r="B11" s="52" t="s">
        <v>29</v>
      </c>
      <c r="C11" s="52" t="s">
        <v>40</v>
      </c>
      <c r="D11" s="43">
        <f t="shared" si="0"/>
        <v>39412</v>
      </c>
      <c r="E11" s="8">
        <f t="shared" si="1"/>
        <v>0.75</v>
      </c>
      <c r="F11" s="11">
        <f t="shared" si="6"/>
        <v>106.5</v>
      </c>
      <c r="G11" s="11">
        <f t="shared" si="2"/>
        <v>53.25</v>
      </c>
      <c r="H11" s="66">
        <f t="shared" si="7"/>
        <v>213</v>
      </c>
      <c r="I11" s="13">
        <v>218</v>
      </c>
      <c r="J11" s="13">
        <v>218</v>
      </c>
      <c r="K11" s="13">
        <v>218</v>
      </c>
      <c r="M11" s="35">
        <f t="shared" si="3"/>
        <v>5</v>
      </c>
      <c r="N11" s="35">
        <f t="shared" si="4"/>
        <v>5</v>
      </c>
      <c r="O11" s="35">
        <f t="shared" si="5"/>
        <v>5</v>
      </c>
      <c r="Q11" s="50"/>
    </row>
    <row r="12" spans="2:17" ht="12.75">
      <c r="B12" s="52" t="s">
        <v>30</v>
      </c>
      <c r="C12" s="52" t="s">
        <v>40</v>
      </c>
      <c r="D12" s="43">
        <f t="shared" si="0"/>
        <v>39413</v>
      </c>
      <c r="E12" s="8">
        <f t="shared" si="1"/>
        <v>0.75</v>
      </c>
      <c r="F12" s="11">
        <f t="shared" si="6"/>
        <v>130.5</v>
      </c>
      <c r="G12" s="11">
        <f t="shared" si="2"/>
        <v>65.25</v>
      </c>
      <c r="H12" s="66">
        <f t="shared" si="7"/>
        <v>261</v>
      </c>
      <c r="I12" s="13">
        <v>266</v>
      </c>
      <c r="J12" s="13">
        <v>266</v>
      </c>
      <c r="K12" s="13">
        <v>267</v>
      </c>
      <c r="M12" s="35">
        <f t="shared" si="3"/>
        <v>5</v>
      </c>
      <c r="N12" s="35">
        <f t="shared" si="4"/>
        <v>5</v>
      </c>
      <c r="O12" s="35">
        <f t="shared" si="5"/>
        <v>6</v>
      </c>
      <c r="Q12" s="49" t="s">
        <v>14</v>
      </c>
    </row>
    <row r="13" spans="2:17" ht="12.75">
      <c r="B13" s="52" t="s">
        <v>31</v>
      </c>
      <c r="C13" s="52" t="s">
        <v>40</v>
      </c>
      <c r="D13" s="43">
        <f t="shared" si="0"/>
        <v>39414</v>
      </c>
      <c r="E13" s="8">
        <f t="shared" si="1"/>
        <v>0.75</v>
      </c>
      <c r="F13" s="11">
        <f t="shared" si="6"/>
        <v>154.5</v>
      </c>
      <c r="G13" s="11">
        <f t="shared" si="2"/>
        <v>77.25</v>
      </c>
      <c r="H13" s="66">
        <f t="shared" si="7"/>
        <v>309</v>
      </c>
      <c r="I13" s="13">
        <v>314</v>
      </c>
      <c r="J13" s="13">
        <v>314</v>
      </c>
      <c r="K13" s="13">
        <v>316</v>
      </c>
      <c r="M13" s="35">
        <f t="shared" si="3"/>
        <v>5</v>
      </c>
      <c r="N13" s="35">
        <f t="shared" si="4"/>
        <v>5</v>
      </c>
      <c r="O13" s="35">
        <f t="shared" si="5"/>
        <v>7</v>
      </c>
      <c r="Q13" s="49" t="s">
        <v>14</v>
      </c>
    </row>
    <row r="14" spans="2:17" ht="12.75">
      <c r="B14" s="52" t="s">
        <v>32</v>
      </c>
      <c r="C14" s="52" t="s">
        <v>40</v>
      </c>
      <c r="D14" s="43">
        <f t="shared" si="0"/>
        <v>39415</v>
      </c>
      <c r="E14" s="8">
        <f t="shared" si="1"/>
        <v>0.75</v>
      </c>
      <c r="F14" s="11">
        <f t="shared" si="6"/>
        <v>178.5</v>
      </c>
      <c r="G14" s="11">
        <f t="shared" si="2"/>
        <v>89.25</v>
      </c>
      <c r="H14" s="66">
        <f t="shared" si="7"/>
        <v>357</v>
      </c>
      <c r="I14" s="13">
        <v>362</v>
      </c>
      <c r="J14" s="13">
        <v>362</v>
      </c>
      <c r="K14" s="13">
        <v>364</v>
      </c>
      <c r="M14" s="35">
        <f t="shared" si="3"/>
        <v>5</v>
      </c>
      <c r="N14" s="35">
        <f t="shared" si="4"/>
        <v>5</v>
      </c>
      <c r="O14" s="35">
        <f t="shared" si="5"/>
        <v>7</v>
      </c>
      <c r="Q14" s="50"/>
    </row>
    <row r="15" spans="2:17" ht="12.75">
      <c r="B15" s="52" t="s">
        <v>33</v>
      </c>
      <c r="C15" s="52" t="s">
        <v>40</v>
      </c>
      <c r="D15" s="43">
        <f t="shared" si="0"/>
        <v>39416</v>
      </c>
      <c r="E15" s="8">
        <f t="shared" si="1"/>
        <v>0.75</v>
      </c>
      <c r="F15" s="11">
        <f t="shared" si="6"/>
        <v>202.5</v>
      </c>
      <c r="G15" s="11">
        <f t="shared" si="2"/>
        <v>101.25</v>
      </c>
      <c r="H15" s="66">
        <f t="shared" si="7"/>
        <v>405</v>
      </c>
      <c r="I15" s="13">
        <v>410</v>
      </c>
      <c r="J15" s="13">
        <v>410</v>
      </c>
      <c r="K15" s="13">
        <v>412</v>
      </c>
      <c r="M15" s="35">
        <f t="shared" si="3"/>
        <v>5</v>
      </c>
      <c r="N15" s="35">
        <f t="shared" si="4"/>
        <v>5</v>
      </c>
      <c r="O15" s="35">
        <f t="shared" si="5"/>
        <v>7</v>
      </c>
      <c r="Q15" s="50"/>
    </row>
    <row r="16" spans="2:17" ht="12.75">
      <c r="B16" s="52" t="s">
        <v>34</v>
      </c>
      <c r="C16" s="52" t="s">
        <v>40</v>
      </c>
      <c r="D16" s="43">
        <f t="shared" si="0"/>
        <v>39417</v>
      </c>
      <c r="E16" s="8">
        <f t="shared" si="1"/>
        <v>0.75</v>
      </c>
      <c r="F16" s="11">
        <f t="shared" si="6"/>
        <v>226.5</v>
      </c>
      <c r="G16" s="11">
        <f t="shared" si="2"/>
        <v>113.25</v>
      </c>
      <c r="H16" s="66">
        <f t="shared" si="7"/>
        <v>453</v>
      </c>
      <c r="I16" s="13">
        <v>459</v>
      </c>
      <c r="J16" s="13">
        <v>460</v>
      </c>
      <c r="K16" s="13">
        <v>462</v>
      </c>
      <c r="M16" s="35">
        <f t="shared" si="3"/>
        <v>6</v>
      </c>
      <c r="N16" s="35">
        <f t="shared" si="4"/>
        <v>7</v>
      </c>
      <c r="O16" s="35">
        <f t="shared" si="5"/>
        <v>9</v>
      </c>
      <c r="Q16" s="49" t="s">
        <v>22</v>
      </c>
    </row>
    <row r="17" spans="2:17" ht="12.75">
      <c r="B17" s="52" t="s">
        <v>35</v>
      </c>
      <c r="C17" s="52" t="s">
        <v>40</v>
      </c>
      <c r="D17" s="43">
        <f t="shared" si="0"/>
        <v>39418</v>
      </c>
      <c r="E17" s="8">
        <f t="shared" si="1"/>
        <v>0.75</v>
      </c>
      <c r="F17" s="11">
        <f t="shared" si="6"/>
        <v>250.5</v>
      </c>
      <c r="G17" s="11">
        <f t="shared" si="2"/>
        <v>125.25</v>
      </c>
      <c r="H17" s="66">
        <f t="shared" si="7"/>
        <v>501</v>
      </c>
      <c r="I17" s="13">
        <v>510</v>
      </c>
      <c r="J17" s="13">
        <v>511</v>
      </c>
      <c r="K17" s="13">
        <v>514</v>
      </c>
      <c r="M17" s="35">
        <f t="shared" si="3"/>
        <v>9</v>
      </c>
      <c r="N17" s="35">
        <f t="shared" si="4"/>
        <v>10</v>
      </c>
      <c r="O17" s="35">
        <f t="shared" si="5"/>
        <v>13</v>
      </c>
      <c r="Q17" s="49" t="s">
        <v>23</v>
      </c>
    </row>
    <row r="18" spans="2:17" ht="12.75">
      <c r="B18" s="52" t="s">
        <v>36</v>
      </c>
      <c r="C18" s="52" t="s">
        <v>40</v>
      </c>
      <c r="D18" s="43">
        <f t="shared" si="0"/>
        <v>39419</v>
      </c>
      <c r="E18" s="8">
        <f t="shared" si="1"/>
        <v>0.75</v>
      </c>
      <c r="F18" s="11">
        <f t="shared" si="6"/>
        <v>274.5</v>
      </c>
      <c r="G18" s="11">
        <f t="shared" si="2"/>
        <v>137.25</v>
      </c>
      <c r="H18" s="66">
        <f t="shared" si="7"/>
        <v>549</v>
      </c>
      <c r="I18" s="13">
        <v>558</v>
      </c>
      <c r="J18" s="13">
        <v>559</v>
      </c>
      <c r="K18" s="13">
        <v>562</v>
      </c>
      <c r="M18" s="35">
        <f t="shared" si="3"/>
        <v>9</v>
      </c>
      <c r="N18" s="35">
        <f t="shared" si="4"/>
        <v>10</v>
      </c>
      <c r="O18" s="35">
        <f t="shared" si="5"/>
        <v>13</v>
      </c>
      <c r="Q18" s="50"/>
    </row>
    <row r="19" spans="2:17" ht="12.75">
      <c r="B19" s="52" t="s">
        <v>37</v>
      </c>
      <c r="C19" s="52" t="s">
        <v>40</v>
      </c>
      <c r="D19" s="43">
        <f t="shared" si="0"/>
        <v>39420</v>
      </c>
      <c r="E19" s="8">
        <f t="shared" si="1"/>
        <v>0.75</v>
      </c>
      <c r="F19" s="11">
        <f t="shared" si="6"/>
        <v>298.5</v>
      </c>
      <c r="G19" s="11">
        <f t="shared" si="2"/>
        <v>149.25</v>
      </c>
      <c r="H19" s="66">
        <f t="shared" si="7"/>
        <v>597</v>
      </c>
      <c r="I19" s="13">
        <v>606</v>
      </c>
      <c r="J19" s="13">
        <v>607</v>
      </c>
      <c r="K19" s="13">
        <v>610</v>
      </c>
      <c r="M19" s="35">
        <f aca="true" t="shared" si="8" ref="M19:M24">I19-H19</f>
        <v>9</v>
      </c>
      <c r="N19" s="35">
        <f aca="true" t="shared" si="9" ref="N19:N24">J19-H19</f>
        <v>10</v>
      </c>
      <c r="O19" s="35">
        <f aca="true" t="shared" si="10" ref="O19:O24">K19-H19</f>
        <v>13</v>
      </c>
      <c r="Q19" s="50"/>
    </row>
    <row r="20" spans="2:17" ht="12.75">
      <c r="B20" s="52" t="s">
        <v>38</v>
      </c>
      <c r="C20" s="52" t="s">
        <v>41</v>
      </c>
      <c r="D20" s="43">
        <f t="shared" si="0"/>
        <v>39421</v>
      </c>
      <c r="E20" s="8">
        <f t="shared" si="1"/>
        <v>0.7291666666666666</v>
      </c>
      <c r="F20" s="11">
        <f t="shared" si="6"/>
        <v>322</v>
      </c>
      <c r="G20" s="11">
        <f t="shared" si="2"/>
        <v>161</v>
      </c>
      <c r="H20" s="66">
        <f t="shared" si="7"/>
        <v>644</v>
      </c>
      <c r="I20" s="13">
        <v>655</v>
      </c>
      <c r="J20" s="13">
        <v>655</v>
      </c>
      <c r="K20" s="13">
        <v>659</v>
      </c>
      <c r="M20" s="35">
        <f t="shared" si="8"/>
        <v>11</v>
      </c>
      <c r="N20" s="35">
        <f t="shared" si="9"/>
        <v>11</v>
      </c>
      <c r="O20" s="35">
        <f t="shared" si="10"/>
        <v>15</v>
      </c>
      <c r="Q20" s="49" t="s">
        <v>24</v>
      </c>
    </row>
    <row r="21" spans="2:17" ht="12.75">
      <c r="B21" s="52" t="s">
        <v>43</v>
      </c>
      <c r="C21" s="52" t="s">
        <v>42</v>
      </c>
      <c r="D21" s="43">
        <f aca="true" t="shared" si="11" ref="D21:D26">DATEVALUE(B21)</f>
        <v>39422</v>
      </c>
      <c r="E21" s="8">
        <f aca="true" t="shared" si="12" ref="E21:E26">TIMEVALUE(C21)</f>
        <v>0.8541666666666666</v>
      </c>
      <c r="F21" s="11">
        <f aca="true" t="shared" si="13" ref="F21:F26">24*(D21-39408+E21-0.3125)</f>
        <v>349</v>
      </c>
      <c r="G21" s="11">
        <f t="shared" si="2"/>
        <v>174.5</v>
      </c>
      <c r="H21" s="66">
        <f t="shared" si="7"/>
        <v>698</v>
      </c>
      <c r="I21" s="13">
        <v>710</v>
      </c>
      <c r="J21" s="13">
        <v>710</v>
      </c>
      <c r="K21" s="13">
        <v>714</v>
      </c>
      <c r="M21" s="35">
        <f t="shared" si="8"/>
        <v>12</v>
      </c>
      <c r="N21" s="35">
        <f t="shared" si="9"/>
        <v>12</v>
      </c>
      <c r="O21" s="35">
        <f t="shared" si="10"/>
        <v>16</v>
      </c>
      <c r="Q21" s="49" t="s">
        <v>13</v>
      </c>
    </row>
    <row r="22" spans="2:17" ht="12.75">
      <c r="B22" s="52" t="s">
        <v>45</v>
      </c>
      <c r="C22" s="52" t="s">
        <v>44</v>
      </c>
      <c r="D22" s="43">
        <f t="shared" si="11"/>
        <v>39423</v>
      </c>
      <c r="E22" s="8">
        <f t="shared" si="12"/>
        <v>0.5833333333333334</v>
      </c>
      <c r="F22" s="11">
        <f t="shared" si="13"/>
        <v>366.5</v>
      </c>
      <c r="G22" s="11">
        <f t="shared" si="2"/>
        <v>183.25</v>
      </c>
      <c r="H22" s="66">
        <f t="shared" si="7"/>
        <v>733</v>
      </c>
      <c r="I22" s="13">
        <v>745</v>
      </c>
      <c r="J22" s="13">
        <v>745</v>
      </c>
      <c r="K22" s="13">
        <v>749</v>
      </c>
      <c r="M22" s="35">
        <f t="shared" si="8"/>
        <v>12</v>
      </c>
      <c r="N22" s="35">
        <f t="shared" si="9"/>
        <v>12</v>
      </c>
      <c r="O22" s="35">
        <f t="shared" si="10"/>
        <v>16</v>
      </c>
      <c r="Q22" s="50"/>
    </row>
    <row r="23" spans="2:17" ht="12.75">
      <c r="B23" s="52" t="s">
        <v>46</v>
      </c>
      <c r="C23" s="52" t="s">
        <v>47</v>
      </c>
      <c r="D23" s="43">
        <f t="shared" si="11"/>
        <v>39425</v>
      </c>
      <c r="E23" s="8">
        <f t="shared" si="12"/>
        <v>0.4583333333333333</v>
      </c>
      <c r="F23" s="11">
        <f t="shared" si="13"/>
        <v>411.5</v>
      </c>
      <c r="G23" s="11">
        <f t="shared" si="2"/>
        <v>205.75</v>
      </c>
      <c r="H23" s="66">
        <f t="shared" si="7"/>
        <v>823</v>
      </c>
      <c r="I23" s="13">
        <v>838</v>
      </c>
      <c r="J23" s="13">
        <v>837</v>
      </c>
      <c r="K23" s="13">
        <v>843</v>
      </c>
      <c r="M23" s="35">
        <f t="shared" si="8"/>
        <v>15</v>
      </c>
      <c r="N23" s="35">
        <f t="shared" si="9"/>
        <v>14</v>
      </c>
      <c r="O23" s="35">
        <f t="shared" si="10"/>
        <v>20</v>
      </c>
      <c r="Q23" s="49" t="s">
        <v>48</v>
      </c>
    </row>
    <row r="24" spans="2:17" ht="12.75">
      <c r="B24" s="52" t="s">
        <v>49</v>
      </c>
      <c r="C24" s="52" t="s">
        <v>40</v>
      </c>
      <c r="D24" s="43">
        <f t="shared" si="11"/>
        <v>39426</v>
      </c>
      <c r="E24" s="8">
        <f t="shared" si="12"/>
        <v>0.75</v>
      </c>
      <c r="F24" s="11">
        <f t="shared" si="13"/>
        <v>442.5</v>
      </c>
      <c r="G24" s="11">
        <f t="shared" si="2"/>
        <v>221.25</v>
      </c>
      <c r="H24" s="66">
        <f t="shared" si="7"/>
        <v>885</v>
      </c>
      <c r="I24" s="13">
        <v>901</v>
      </c>
      <c r="J24" s="13">
        <v>900</v>
      </c>
      <c r="K24" s="13">
        <v>906</v>
      </c>
      <c r="M24" s="35">
        <f t="shared" si="8"/>
        <v>16</v>
      </c>
      <c r="N24" s="35">
        <f t="shared" si="9"/>
        <v>15</v>
      </c>
      <c r="O24" s="35">
        <f t="shared" si="10"/>
        <v>21</v>
      </c>
      <c r="Q24" s="49" t="s">
        <v>50</v>
      </c>
    </row>
    <row r="25" spans="2:17" ht="12.75">
      <c r="B25" s="52" t="s">
        <v>51</v>
      </c>
      <c r="C25" s="52" t="s">
        <v>52</v>
      </c>
      <c r="D25" s="43">
        <f t="shared" si="11"/>
        <v>39427</v>
      </c>
      <c r="E25" s="8">
        <f t="shared" si="12"/>
        <v>0.9166666666666666</v>
      </c>
      <c r="F25" s="11">
        <f t="shared" si="13"/>
        <v>470.5</v>
      </c>
      <c r="G25" s="11">
        <f t="shared" si="2"/>
        <v>235.25</v>
      </c>
      <c r="H25" s="66">
        <f t="shared" si="7"/>
        <v>941</v>
      </c>
      <c r="I25" s="13">
        <v>957</v>
      </c>
      <c r="J25" s="13">
        <v>956</v>
      </c>
      <c r="K25" s="13">
        <v>962</v>
      </c>
      <c r="M25" s="35">
        <f aca="true" t="shared" si="14" ref="M25:M30">I25-H25</f>
        <v>16</v>
      </c>
      <c r="N25" s="35">
        <f aca="true" t="shared" si="15" ref="N25:N30">J25-H25</f>
        <v>15</v>
      </c>
      <c r="O25" s="35">
        <f aca="true" t="shared" si="16" ref="O25:O30">K25-H25</f>
        <v>21</v>
      </c>
      <c r="Q25" s="50"/>
    </row>
    <row r="26" spans="2:17" ht="12.75">
      <c r="B26" s="52" t="s">
        <v>53</v>
      </c>
      <c r="C26" s="52" t="s">
        <v>40</v>
      </c>
      <c r="D26" s="43">
        <f t="shared" si="11"/>
        <v>39428</v>
      </c>
      <c r="E26" s="8">
        <f t="shared" si="12"/>
        <v>0.75</v>
      </c>
      <c r="F26" s="11">
        <f t="shared" si="13"/>
        <v>490.5</v>
      </c>
      <c r="G26" s="11">
        <f t="shared" si="2"/>
        <v>245.25</v>
      </c>
      <c r="H26" s="66">
        <f t="shared" si="7"/>
        <v>981</v>
      </c>
      <c r="I26" s="13">
        <v>1001</v>
      </c>
      <c r="J26" s="13">
        <v>1000</v>
      </c>
      <c r="K26" s="13">
        <v>1006</v>
      </c>
      <c r="M26" s="35">
        <f t="shared" si="14"/>
        <v>20</v>
      </c>
      <c r="N26" s="35">
        <f t="shared" si="15"/>
        <v>19</v>
      </c>
      <c r="O26" s="35">
        <f t="shared" si="16"/>
        <v>25</v>
      </c>
      <c r="Q26" s="49" t="s">
        <v>54</v>
      </c>
    </row>
    <row r="27" spans="2:17" ht="12.75">
      <c r="B27" s="52" t="s">
        <v>55</v>
      </c>
      <c r="C27" s="52" t="s">
        <v>56</v>
      </c>
      <c r="D27" s="43">
        <f aca="true" t="shared" si="17" ref="D27:D33">DATEVALUE(B27)</f>
        <v>39429</v>
      </c>
      <c r="E27" s="8">
        <f aca="true" t="shared" si="18" ref="E27:E33">TIMEVALUE(C27)</f>
        <v>0.8333333333333334</v>
      </c>
      <c r="F27" s="11">
        <f aca="true" t="shared" si="19" ref="F27:F33">24*(D27-39408+E27-0.3125)</f>
        <v>516.5</v>
      </c>
      <c r="G27" s="11">
        <f t="shared" si="2"/>
        <v>258.25</v>
      </c>
      <c r="H27" s="66">
        <f t="shared" si="7"/>
        <v>1033</v>
      </c>
      <c r="I27" s="13">
        <v>1058</v>
      </c>
      <c r="J27" s="13">
        <v>1056</v>
      </c>
      <c r="K27" s="13">
        <v>1062</v>
      </c>
      <c r="M27" s="35">
        <f t="shared" si="14"/>
        <v>25</v>
      </c>
      <c r="N27" s="35">
        <f t="shared" si="15"/>
        <v>23</v>
      </c>
      <c r="O27" s="35">
        <f t="shared" si="16"/>
        <v>29</v>
      </c>
      <c r="Q27" s="49" t="s">
        <v>57</v>
      </c>
    </row>
    <row r="28" spans="2:17" ht="12.75">
      <c r="B28" s="52" t="s">
        <v>58</v>
      </c>
      <c r="C28" s="52" t="s">
        <v>42</v>
      </c>
      <c r="D28" s="43">
        <f t="shared" si="17"/>
        <v>39430</v>
      </c>
      <c r="E28" s="8">
        <f t="shared" si="18"/>
        <v>0.8541666666666666</v>
      </c>
      <c r="F28" s="11">
        <f t="shared" si="19"/>
        <v>541</v>
      </c>
      <c r="G28" s="11">
        <f t="shared" si="2"/>
        <v>270.5</v>
      </c>
      <c r="H28" s="66">
        <f t="shared" si="7"/>
        <v>1082</v>
      </c>
      <c r="I28" s="13">
        <v>1108</v>
      </c>
      <c r="J28" s="13">
        <v>1106</v>
      </c>
      <c r="K28" s="13">
        <v>1112</v>
      </c>
      <c r="M28" s="35">
        <f t="shared" si="14"/>
        <v>26</v>
      </c>
      <c r="N28" s="35">
        <f t="shared" si="15"/>
        <v>24</v>
      </c>
      <c r="O28" s="35">
        <f t="shared" si="16"/>
        <v>30</v>
      </c>
      <c r="Q28" s="49" t="s">
        <v>50</v>
      </c>
    </row>
    <row r="29" spans="2:17" ht="12.75">
      <c r="B29" s="52" t="s">
        <v>59</v>
      </c>
      <c r="C29" s="52" t="s">
        <v>60</v>
      </c>
      <c r="D29" s="43">
        <f t="shared" si="17"/>
        <v>39431</v>
      </c>
      <c r="E29" s="8">
        <f t="shared" si="18"/>
        <v>0.8958333333333334</v>
      </c>
      <c r="F29" s="11">
        <f t="shared" si="19"/>
        <v>566</v>
      </c>
      <c r="G29" s="11">
        <f t="shared" si="2"/>
        <v>283</v>
      </c>
      <c r="H29" s="66">
        <f t="shared" si="7"/>
        <v>1132</v>
      </c>
      <c r="I29" s="13">
        <v>1159</v>
      </c>
      <c r="J29" s="13">
        <v>1157</v>
      </c>
      <c r="K29" s="13">
        <v>1163</v>
      </c>
      <c r="M29" s="35">
        <f t="shared" si="14"/>
        <v>27</v>
      </c>
      <c r="N29" s="35">
        <f t="shared" si="15"/>
        <v>25</v>
      </c>
      <c r="O29" s="35">
        <f t="shared" si="16"/>
        <v>31</v>
      </c>
      <c r="Q29" s="49" t="s">
        <v>50</v>
      </c>
    </row>
    <row r="30" spans="2:17" ht="12.75">
      <c r="B30" s="52" t="s">
        <v>61</v>
      </c>
      <c r="C30" s="52" t="s">
        <v>62</v>
      </c>
      <c r="D30" s="43">
        <f t="shared" si="17"/>
        <v>39433</v>
      </c>
      <c r="E30" s="8">
        <f t="shared" si="18"/>
        <v>0.4791666666666667</v>
      </c>
      <c r="F30" s="11">
        <f t="shared" si="19"/>
        <v>604</v>
      </c>
      <c r="G30" s="11">
        <f t="shared" si="2"/>
        <v>302</v>
      </c>
      <c r="H30" s="66">
        <f t="shared" si="7"/>
        <v>1208</v>
      </c>
      <c r="I30" s="13">
        <v>1237</v>
      </c>
      <c r="J30" s="13">
        <v>1235</v>
      </c>
      <c r="K30" s="13">
        <v>1242</v>
      </c>
      <c r="M30" s="35">
        <f t="shared" si="14"/>
        <v>29</v>
      </c>
      <c r="N30" s="35">
        <f t="shared" si="15"/>
        <v>27</v>
      </c>
      <c r="O30" s="35">
        <f t="shared" si="16"/>
        <v>34</v>
      </c>
      <c r="Q30" s="49" t="s">
        <v>63</v>
      </c>
    </row>
    <row r="31" spans="2:17" ht="13.5" thickBot="1">
      <c r="B31" s="52" t="s">
        <v>64</v>
      </c>
      <c r="C31" s="52" t="s">
        <v>65</v>
      </c>
      <c r="D31" s="43">
        <f t="shared" si="17"/>
        <v>39434</v>
      </c>
      <c r="E31" s="8">
        <f t="shared" si="18"/>
        <v>0.8125</v>
      </c>
      <c r="F31" s="58">
        <f t="shared" si="19"/>
        <v>636</v>
      </c>
      <c r="G31" s="11">
        <f t="shared" si="2"/>
        <v>318</v>
      </c>
      <c r="H31" s="66">
        <f t="shared" si="7"/>
        <v>1272</v>
      </c>
      <c r="I31" s="13">
        <v>1301</v>
      </c>
      <c r="J31" s="13">
        <v>1299</v>
      </c>
      <c r="K31" s="56">
        <v>1306</v>
      </c>
      <c r="M31" s="35">
        <f aca="true" t="shared" si="20" ref="M31:M36">I31-H31</f>
        <v>29</v>
      </c>
      <c r="N31" s="35">
        <f aca="true" t="shared" si="21" ref="N31:N36">J31-H31</f>
        <v>27</v>
      </c>
      <c r="O31" s="35">
        <f>K31-H31</f>
        <v>34</v>
      </c>
      <c r="Q31" s="50"/>
    </row>
    <row r="32" spans="2:17" ht="13.5" thickBot="1">
      <c r="B32" s="52" t="s">
        <v>66</v>
      </c>
      <c r="C32" s="52" t="s">
        <v>67</v>
      </c>
      <c r="D32" s="43">
        <f t="shared" si="17"/>
        <v>39435</v>
      </c>
      <c r="E32" s="57">
        <f t="shared" si="18"/>
        <v>0.7708333333333334</v>
      </c>
      <c r="F32" s="59">
        <f t="shared" si="19"/>
        <v>659</v>
      </c>
      <c r="G32" s="11">
        <f t="shared" si="2"/>
        <v>329.5</v>
      </c>
      <c r="H32" s="67">
        <f t="shared" si="7"/>
        <v>1318</v>
      </c>
      <c r="I32" s="13">
        <v>1347</v>
      </c>
      <c r="J32" s="55">
        <v>1345</v>
      </c>
      <c r="K32" s="71">
        <v>1352</v>
      </c>
      <c r="M32" s="35">
        <f t="shared" si="20"/>
        <v>29</v>
      </c>
      <c r="N32" s="35">
        <f t="shared" si="21"/>
        <v>27</v>
      </c>
      <c r="O32" s="35">
        <f>K32-H32</f>
        <v>34</v>
      </c>
      <c r="Q32" s="53" t="s">
        <v>71</v>
      </c>
    </row>
    <row r="33" spans="2:17" ht="12.75">
      <c r="B33" s="52" t="s">
        <v>68</v>
      </c>
      <c r="C33" s="52" t="s">
        <v>69</v>
      </c>
      <c r="D33" s="43">
        <f t="shared" si="17"/>
        <v>39436</v>
      </c>
      <c r="E33" s="8">
        <f t="shared" si="18"/>
        <v>0.3333333333333333</v>
      </c>
      <c r="F33" s="68">
        <f t="shared" si="19"/>
        <v>672.5</v>
      </c>
      <c r="G33" s="11">
        <f t="shared" si="2"/>
        <v>336.25</v>
      </c>
      <c r="H33" s="66">
        <f t="shared" si="7"/>
        <v>1345</v>
      </c>
      <c r="I33" s="13">
        <v>1375</v>
      </c>
      <c r="J33" s="13">
        <v>1373</v>
      </c>
      <c r="K33" s="54"/>
      <c r="M33" s="35">
        <f t="shared" si="20"/>
        <v>30</v>
      </c>
      <c r="N33" s="35">
        <f t="shared" si="21"/>
        <v>28</v>
      </c>
      <c r="O33" s="54"/>
      <c r="Q33" s="49" t="s">
        <v>70</v>
      </c>
    </row>
    <row r="34" spans="2:17" ht="12.75">
      <c r="B34" s="52" t="s">
        <v>74</v>
      </c>
      <c r="C34" s="52" t="s">
        <v>56</v>
      </c>
      <c r="D34" s="43">
        <f aca="true" t="shared" si="22" ref="D34:D39">DATEVALUE(B34)</f>
        <v>39437</v>
      </c>
      <c r="E34" s="8">
        <f aca="true" t="shared" si="23" ref="E34:E39">TIMEVALUE(C34)</f>
        <v>0.8333333333333334</v>
      </c>
      <c r="F34" s="68">
        <f aca="true" t="shared" si="24" ref="F34:F39">24*(D34-39408+E34-0.3125)</f>
        <v>708.5</v>
      </c>
      <c r="G34" s="11">
        <f t="shared" si="2"/>
        <v>354.25</v>
      </c>
      <c r="H34" s="66">
        <f aca="true" t="shared" si="25" ref="H34:H39">2*F34</f>
        <v>1417</v>
      </c>
      <c r="I34" s="13">
        <v>1451</v>
      </c>
      <c r="J34" s="13">
        <v>1448</v>
      </c>
      <c r="K34" s="54"/>
      <c r="M34" s="35">
        <f t="shared" si="20"/>
        <v>34</v>
      </c>
      <c r="N34" s="35">
        <f t="shared" si="21"/>
        <v>31</v>
      </c>
      <c r="O34" s="54"/>
      <c r="Q34" s="49" t="s">
        <v>75</v>
      </c>
    </row>
    <row r="35" spans="2:17" ht="12.75">
      <c r="B35" s="52" t="s">
        <v>76</v>
      </c>
      <c r="C35" s="52" t="s">
        <v>56</v>
      </c>
      <c r="D35" s="43">
        <f t="shared" si="22"/>
        <v>39438</v>
      </c>
      <c r="E35" s="8">
        <f t="shared" si="23"/>
        <v>0.8333333333333334</v>
      </c>
      <c r="F35" s="68">
        <f t="shared" si="24"/>
        <v>732.5</v>
      </c>
      <c r="G35" s="11">
        <f t="shared" si="2"/>
        <v>366.25</v>
      </c>
      <c r="H35" s="66">
        <f t="shared" si="25"/>
        <v>1465</v>
      </c>
      <c r="I35" s="13">
        <v>1501</v>
      </c>
      <c r="J35" s="13">
        <v>1499</v>
      </c>
      <c r="K35" s="54"/>
      <c r="M35" s="35">
        <f t="shared" si="20"/>
        <v>36</v>
      </c>
      <c r="N35" s="35">
        <f t="shared" si="21"/>
        <v>34</v>
      </c>
      <c r="O35" s="54"/>
      <c r="Q35" s="49" t="s">
        <v>77</v>
      </c>
    </row>
    <row r="36" spans="2:17" ht="12.75">
      <c r="B36" s="52" t="s">
        <v>78</v>
      </c>
      <c r="C36" s="52" t="s">
        <v>79</v>
      </c>
      <c r="D36" s="43">
        <f t="shared" si="22"/>
        <v>39439</v>
      </c>
      <c r="E36" s="8">
        <f t="shared" si="23"/>
        <v>0.875</v>
      </c>
      <c r="F36" s="68">
        <f t="shared" si="24"/>
        <v>757.5</v>
      </c>
      <c r="G36" s="11">
        <f t="shared" si="2"/>
        <v>378.75</v>
      </c>
      <c r="H36" s="66">
        <f t="shared" si="25"/>
        <v>1515</v>
      </c>
      <c r="I36" s="13">
        <v>1551</v>
      </c>
      <c r="J36" s="13">
        <v>1549</v>
      </c>
      <c r="K36" s="54"/>
      <c r="M36" s="35">
        <f t="shared" si="20"/>
        <v>36</v>
      </c>
      <c r="N36" s="35">
        <f t="shared" si="21"/>
        <v>34</v>
      </c>
      <c r="O36" s="54"/>
      <c r="Q36" s="50"/>
    </row>
    <row r="37" spans="2:17" ht="12.75">
      <c r="B37" s="52" t="s">
        <v>80</v>
      </c>
      <c r="C37" s="52" t="s">
        <v>81</v>
      </c>
      <c r="D37" s="43">
        <f t="shared" si="22"/>
        <v>39442</v>
      </c>
      <c r="E37" s="8">
        <f t="shared" si="23"/>
        <v>0.3958333333333333</v>
      </c>
      <c r="F37" s="68">
        <f t="shared" si="24"/>
        <v>818</v>
      </c>
      <c r="G37" s="11">
        <f t="shared" si="2"/>
        <v>409</v>
      </c>
      <c r="H37" s="66">
        <f t="shared" si="25"/>
        <v>1636</v>
      </c>
      <c r="I37" s="13">
        <v>1673</v>
      </c>
      <c r="J37" s="13">
        <v>1671</v>
      </c>
      <c r="K37" s="54"/>
      <c r="M37" s="35">
        <f>I37-H37</f>
        <v>37</v>
      </c>
      <c r="N37" s="35">
        <f>J37-H37</f>
        <v>35</v>
      </c>
      <c r="O37" s="54"/>
      <c r="Q37" s="49" t="s">
        <v>70</v>
      </c>
    </row>
    <row r="38" spans="2:17" ht="12.75">
      <c r="B38" s="52" t="s">
        <v>82</v>
      </c>
      <c r="C38" s="52" t="s">
        <v>42</v>
      </c>
      <c r="D38" s="43">
        <f t="shared" si="22"/>
        <v>39443</v>
      </c>
      <c r="E38" s="8">
        <f t="shared" si="23"/>
        <v>0.8541666666666666</v>
      </c>
      <c r="F38" s="68">
        <f t="shared" si="24"/>
        <v>853</v>
      </c>
      <c r="G38" s="11">
        <f t="shared" si="2"/>
        <v>426.5</v>
      </c>
      <c r="H38" s="66">
        <f t="shared" si="25"/>
        <v>1706</v>
      </c>
      <c r="I38" s="13">
        <v>1745</v>
      </c>
      <c r="J38" s="13">
        <v>1743</v>
      </c>
      <c r="K38" s="54"/>
      <c r="M38" s="35">
        <f>I38-H38</f>
        <v>39</v>
      </c>
      <c r="N38" s="35">
        <f>J38-H38</f>
        <v>37</v>
      </c>
      <c r="O38" s="54"/>
      <c r="Q38" s="49" t="s">
        <v>83</v>
      </c>
    </row>
    <row r="39" spans="2:17" ht="13.5" thickBot="1">
      <c r="B39" s="52" t="s">
        <v>84</v>
      </c>
      <c r="C39" s="52" t="s">
        <v>44</v>
      </c>
      <c r="D39" s="43">
        <f t="shared" si="22"/>
        <v>39446</v>
      </c>
      <c r="E39" s="8">
        <f t="shared" si="23"/>
        <v>0.5833333333333334</v>
      </c>
      <c r="F39" s="68">
        <f t="shared" si="24"/>
        <v>918.5</v>
      </c>
      <c r="G39" s="11">
        <f t="shared" si="2"/>
        <v>459.25</v>
      </c>
      <c r="H39" s="66">
        <f t="shared" si="25"/>
        <v>1837</v>
      </c>
      <c r="I39" s="56">
        <v>1876</v>
      </c>
      <c r="J39" s="13">
        <v>1874</v>
      </c>
      <c r="K39" s="54"/>
      <c r="M39" s="35">
        <f>I39-H39</f>
        <v>39</v>
      </c>
      <c r="N39" s="35">
        <f>J39-H39</f>
        <v>37</v>
      </c>
      <c r="O39" s="54"/>
      <c r="Q39" s="50"/>
    </row>
    <row r="40" spans="2:17" ht="13.5" thickBot="1">
      <c r="B40" s="52" t="s">
        <v>86</v>
      </c>
      <c r="C40" s="52" t="s">
        <v>87</v>
      </c>
      <c r="D40" s="43">
        <f>DATEVALUE(B40)</f>
        <v>39493</v>
      </c>
      <c r="E40" s="8">
        <f>TIMEVALUE(C40)</f>
        <v>0.5625</v>
      </c>
      <c r="F40" s="70">
        <f>24*(D40-39408+E40-0.3125)</f>
        <v>2046</v>
      </c>
      <c r="G40" s="59">
        <f t="shared" si="2"/>
        <v>1023</v>
      </c>
      <c r="H40" s="74">
        <f>2*F40</f>
        <v>4092</v>
      </c>
      <c r="I40" s="71">
        <v>4131</v>
      </c>
      <c r="J40" s="75">
        <v>4129</v>
      </c>
      <c r="K40" s="54"/>
      <c r="M40" s="35">
        <f>I40-H40</f>
        <v>39</v>
      </c>
      <c r="N40" s="35">
        <f>J40-H40</f>
        <v>37</v>
      </c>
      <c r="O40" s="54"/>
      <c r="Q40" s="53" t="s">
        <v>88</v>
      </c>
    </row>
    <row r="41" spans="2:17" ht="13.5" thickBot="1">
      <c r="B41" s="52" t="s">
        <v>85</v>
      </c>
      <c r="C41" s="52" t="s">
        <v>90</v>
      </c>
      <c r="D41" s="43">
        <f>DATEVALUE(B41)</f>
        <v>39592</v>
      </c>
      <c r="E41" s="8">
        <f>TIMEVALUE(C41)</f>
        <v>0.4375</v>
      </c>
      <c r="F41" s="68">
        <f>24*(D41-39408+E41-0.3125)</f>
        <v>4419</v>
      </c>
      <c r="G41" s="58">
        <f t="shared" si="2"/>
        <v>2209.5</v>
      </c>
      <c r="H41" s="66">
        <f>2*F41</f>
        <v>8838</v>
      </c>
      <c r="I41" s="54"/>
      <c r="J41" s="56">
        <v>8875</v>
      </c>
      <c r="K41" s="54"/>
      <c r="M41" s="54"/>
      <c r="N41" s="35">
        <f>J41-H41</f>
        <v>37</v>
      </c>
      <c r="O41" s="54"/>
      <c r="Q41" s="69" t="s">
        <v>89</v>
      </c>
    </row>
    <row r="42" spans="2:17" ht="13.5" thickBot="1">
      <c r="B42" s="52" t="s">
        <v>92</v>
      </c>
      <c r="C42" s="52" t="s">
        <v>40</v>
      </c>
      <c r="D42" s="43">
        <f>DATEVALUE(B42)</f>
        <v>39599</v>
      </c>
      <c r="E42" s="8">
        <f>TIMEVALUE(C42)</f>
        <v>0.75</v>
      </c>
      <c r="F42" s="70">
        <f>24*(D42-39408+E42-0.3125)</f>
        <v>4594.5</v>
      </c>
      <c r="G42" s="59">
        <f t="shared" si="2"/>
        <v>2297.25</v>
      </c>
      <c r="H42" s="67">
        <f>2*F42</f>
        <v>9189</v>
      </c>
      <c r="I42" s="72"/>
      <c r="J42" s="71">
        <v>9226</v>
      </c>
      <c r="K42" s="73"/>
      <c r="M42" s="54"/>
      <c r="N42" s="35">
        <f>J42-H42</f>
        <v>37</v>
      </c>
      <c r="O42" s="54"/>
      <c r="Q42" s="53" t="s">
        <v>91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